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Utah\Rate Study\Fee Schedule\Reports Revised per State Comments\"/>
    </mc:Choice>
  </mc:AlternateContent>
  <bookViews>
    <workbookView xWindow="0" yWindow="0" windowWidth="28800" windowHeight="11700"/>
  </bookViews>
  <sheets>
    <sheet name="Cover" sheetId="2" r:id="rId1"/>
    <sheet name="A-1 Dental State Comparison" sheetId="3" r:id="rId2"/>
    <sheet name="A-2 Dental Code Comparison" sheetId="5" r:id="rId3"/>
  </sheets>
  <definedNames>
    <definedName name="_xlnm._FilterDatabase" localSheetId="2" hidden="1">'A-2 Dental Code Comparison'!$C$8:$K$8</definedName>
    <definedName name="_xlnm.Print_Area" localSheetId="1">'A-1 Dental State Comparison'!$A$1:$E$17</definedName>
    <definedName name="_xlnm.Print_Area" localSheetId="2">'A-2 Dental Code Comparison'!$A$1:$K$35</definedName>
    <definedName name="_xlnm.Print_Area" localSheetId="0">Cover!$A$1:$N$9</definedName>
    <definedName name="_xlnm.Print_Titles" localSheetId="2">'A-2 Dental Code Comparison'!$6:$8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5" l="1"/>
  <c r="G34" i="5"/>
  <c r="H34" i="5"/>
  <c r="I34" i="5"/>
  <c r="J34" i="5"/>
  <c r="K34" i="5"/>
  <c r="D10" i="5"/>
  <c r="D32" i="5"/>
  <c r="D23" i="5"/>
  <c r="D15" i="5"/>
  <c r="D27" i="5"/>
  <c r="D30" i="5"/>
  <c r="D22" i="5"/>
  <c r="D14" i="5"/>
  <c r="D31" i="5"/>
  <c r="D29" i="5"/>
  <c r="D21" i="5"/>
  <c r="D13" i="5"/>
  <c r="D17" i="5"/>
  <c r="D9" i="5"/>
  <c r="D26" i="5"/>
  <c r="D18" i="5"/>
  <c r="D12" i="5"/>
  <c r="D19" i="5"/>
  <c r="D11" i="5"/>
  <c r="D28" i="5"/>
  <c r="D20" i="5"/>
  <c r="D33" i="5"/>
  <c r="D25" i="5"/>
  <c r="D24" i="5"/>
  <c r="D16" i="5"/>
  <c r="B15" i="3"/>
  <c r="B14" i="3"/>
  <c r="B13" i="3"/>
  <c r="B12" i="3"/>
  <c r="B11" i="3"/>
  <c r="B10" i="3"/>
  <c r="E15" i="3"/>
  <c r="E14" i="3"/>
  <c r="E13" i="3"/>
  <c r="D13" i="3"/>
  <c r="E12" i="3"/>
  <c r="E11" i="3"/>
  <c r="E10" i="3"/>
  <c r="D15" i="3"/>
  <c r="D14" i="3"/>
  <c r="D12" i="3"/>
  <c r="D11" i="3"/>
  <c r="D10" i="3"/>
  <c r="D34" i="5" l="1"/>
  <c r="E16" i="5"/>
  <c r="E23" i="5"/>
  <c r="E21" i="5"/>
  <c r="E26" i="5"/>
  <c r="E29" i="5"/>
  <c r="E20" i="5"/>
  <c r="E14" i="5"/>
  <c r="E13" i="5"/>
  <c r="E18" i="5"/>
  <c r="E31" i="5"/>
  <c r="E17" i="5"/>
  <c r="E11" i="5"/>
  <c r="E33" i="5"/>
  <c r="E28" i="5"/>
  <c r="E22" i="5"/>
  <c r="E19" i="5"/>
  <c r="E25" i="5"/>
  <c r="E24" i="5"/>
  <c r="E12" i="5"/>
  <c r="E32" i="5"/>
  <c r="E30" i="5"/>
  <c r="E27" i="5"/>
  <c r="E10" i="5"/>
  <c r="E15" i="5"/>
  <c r="A3" i="5"/>
  <c r="A2" i="5"/>
  <c r="A1" i="5"/>
  <c r="A3" i="3" l="1"/>
  <c r="A2" i="3"/>
  <c r="A1" i="3"/>
  <c r="C34" i="5" l="1"/>
  <c r="E34" i="5" s="1"/>
  <c r="B9" i="3"/>
  <c r="E9" i="3"/>
  <c r="D9" i="3"/>
  <c r="E9" i="5"/>
  <c r="C14" i="3" l="1"/>
  <c r="K35" i="5"/>
  <c r="I35" i="5"/>
  <c r="H35" i="5"/>
  <c r="F35" i="5"/>
  <c r="J35" i="5"/>
  <c r="G35" i="5"/>
  <c r="C10" i="3"/>
  <c r="C11" i="3"/>
  <c r="C13" i="3"/>
  <c r="C15" i="3"/>
  <c r="C12" i="3"/>
</calcChain>
</file>

<file path=xl/sharedStrings.xml><?xml version="1.0" encoding="utf-8"?>
<sst xmlns="http://schemas.openxmlformats.org/spreadsheetml/2006/main" count="97" uniqueCount="85">
  <si>
    <t>Cover</t>
  </si>
  <si>
    <t>Tabs</t>
  </si>
  <si>
    <t>Description</t>
  </si>
  <si>
    <t>Medicaid Comparison</t>
  </si>
  <si>
    <t>Average of Other State Medicaid Rates</t>
  </si>
  <si>
    <t>Utah as % of Other State Medicaid Rates</t>
  </si>
  <si>
    <t>Overall Average</t>
  </si>
  <si>
    <t>Procedure Code</t>
  </si>
  <si>
    <t>Comparison State Rates</t>
  </si>
  <si>
    <t>Lowest State Rate</t>
  </si>
  <si>
    <t>D0120</t>
  </si>
  <si>
    <t>PERIODIC ORAL EVALUATION</t>
  </si>
  <si>
    <t>D0140</t>
  </si>
  <si>
    <t>LIMITED ORAL EVALUATION - PROBLEM FOCUSED</t>
  </si>
  <si>
    <t>D0150</t>
  </si>
  <si>
    <t>COMPREHENSVE ORAL EVALUATION - NEW OR EST PATIENT</t>
  </si>
  <si>
    <t>D0220</t>
  </si>
  <si>
    <t>INTRAORAL-PERIAPICAL-FIRST FILM</t>
  </si>
  <si>
    <t>D0230</t>
  </si>
  <si>
    <t>INTRAORAL-PERIAPICAL-EACH ADDITIONAL FILM</t>
  </si>
  <si>
    <t>D0274</t>
  </si>
  <si>
    <t>BITEWINGS FOUR IMAGES</t>
  </si>
  <si>
    <t>D0330</t>
  </si>
  <si>
    <t>PANORAMIC IMAGE</t>
  </si>
  <si>
    <t>D1110</t>
  </si>
  <si>
    <t>PROPHYLAXIS - ADULT</t>
  </si>
  <si>
    <t>D2150</t>
  </si>
  <si>
    <t>AMALGAM TWO SURFACES PERMANE</t>
  </si>
  <si>
    <t>D2331</t>
  </si>
  <si>
    <t>RESIN TWO SURFACES-ANTERIOR</t>
  </si>
  <si>
    <t>D2392</t>
  </si>
  <si>
    <t>RESIN-BASED COMPOSITE,TWO SURFACES,POSTERIOR</t>
  </si>
  <si>
    <t>D2740</t>
  </si>
  <si>
    <t>CROWN-PORCELAIN/CERAMIC SUBSTRATE</t>
  </si>
  <si>
    <t>D2752</t>
  </si>
  <si>
    <t>CROWN-PORCELAIN FUSED TO NOBLE METAL</t>
  </si>
  <si>
    <t>D2950</t>
  </si>
  <si>
    <t>CORE BUILD-UP INCL ANY PINS</t>
  </si>
  <si>
    <t>D3310</t>
  </si>
  <si>
    <t>END THXPY, ANTERIOR TOOTH</t>
  </si>
  <si>
    <t>D3320</t>
  </si>
  <si>
    <t>END THXPY, PREMOLAR TOOTH</t>
  </si>
  <si>
    <t>D3330</t>
  </si>
  <si>
    <t>END THXPY, MOLAR TOOTH</t>
  </si>
  <si>
    <t>D4341</t>
  </si>
  <si>
    <t>PERIODONTAL SCALING/ROOT PLANING-4 OR&gt;CONTIG,QUAD</t>
  </si>
  <si>
    <t>D5110</t>
  </si>
  <si>
    <t>COMPLETE UPPER DENTURES(INCLUD POSTDELIVERY CARE)</t>
  </si>
  <si>
    <t>D5120</t>
  </si>
  <si>
    <t>COMPLETE LOWER DENTURES(INCLUD POSTDELIVERY CARE)</t>
  </si>
  <si>
    <t>D5213</t>
  </si>
  <si>
    <t>UPPER PARTIAL-CAST METAL FRAME W RESIN DENTURE BAS</t>
  </si>
  <si>
    <t>D5214</t>
  </si>
  <si>
    <t>LOWER PARTIAL-CAST METAL FRAME W RESIN DENTURE BAS</t>
  </si>
  <si>
    <t>D7140</t>
  </si>
  <si>
    <t>EXTRACTION,ERUPTED TOOTH OR EXPOSED ROOT</t>
  </si>
  <si>
    <t>D7210</t>
  </si>
  <si>
    <t>SURG REMOVAL ERUPTED TOOTH REQ ELEV FLAP,BONE RMVL</t>
  </si>
  <si>
    <t>D7240</t>
  </si>
  <si>
    <t>REMOVAL OF IMPACTED TOOTH--COMPLETELY BONY</t>
  </si>
  <si>
    <t>Colorado</t>
  </si>
  <si>
    <t>Kentucky Under 21</t>
  </si>
  <si>
    <t>Kentucky Over 21</t>
  </si>
  <si>
    <t>Montana</t>
  </si>
  <si>
    <t>Nevada</t>
  </si>
  <si>
    <t>New Mexico</t>
  </si>
  <si>
    <t>State</t>
  </si>
  <si>
    <t>Highest State Rate</t>
  </si>
  <si>
    <t>Utah</t>
  </si>
  <si>
    <t>Average of State Medicaid Rates</t>
  </si>
  <si>
    <t xml:space="preserve"> </t>
  </si>
  <si>
    <t>State by State Average of Utah</t>
  </si>
  <si>
    <t>Utah as % of Other State Medicaid Average Rates</t>
  </si>
  <si>
    <t>Dental Services - Exhibit A</t>
  </si>
  <si>
    <t>A-1</t>
  </si>
  <si>
    <t>A-2</t>
  </si>
  <si>
    <t>Medicaid Rate Study</t>
  </si>
  <si>
    <t>Utah Medicaid Rate</t>
  </si>
  <si>
    <t>Dental Services Rate Comparison: State Averages</t>
  </si>
  <si>
    <t>Dental Services Rate Table</t>
  </si>
  <si>
    <t>Dental Services</t>
  </si>
  <si>
    <t>Dental comparison of state averages. Shown as Table 1 in the report.</t>
  </si>
  <si>
    <t>Dental services rate table. Shown as Table 2 in the report.</t>
  </si>
  <si>
    <t xml:space="preserve">Note: Utah Medicaid pays rural dentists, as defined by the county in which the dentist is located, at 120 percent of the published Medicaid fee schedule rates. This rate enhancement also applies to urban dentists who sign an attestation that they are willing to see 100 or more Medicaid patients annually. </t>
  </si>
  <si>
    <t>Utah Department of Health &amp; Human Services, Division of Integrated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</si>
</sst>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
    <numFmt numFmtId="165" formatCode="&quot;$&quot;#,##0.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999999"/>
        <bgColor indexed="64"/>
      </patternFill>
    </fill>
    <fill>
      <patternFill patternType="solid">
        <fgColor theme="0" tint="-0.14999847407452621"/>
        <bgColor indexed="64"/>
      </patternFill>
    </fill>
    <fill>
      <patternFill patternType="solid">
        <fgColor rgb="FF9CC5CA"/>
        <bgColor indexed="64"/>
      </patternFill>
    </fill>
    <fill>
      <patternFill patternType="solid">
        <fgColor rgb="FFA5A5A5"/>
        <bgColor indexed="64"/>
      </patternFill>
    </fill>
    <fill>
      <patternFill patternType="solid">
        <fgColor theme="9"/>
        <bgColor indexed="64"/>
      </patternFill>
    </fill>
    <fill>
      <patternFill patternType="solid">
        <fgColor rgb="FF38939B"/>
        <bgColor indexed="64"/>
      </patternFill>
    </fill>
    <fill>
      <patternFill patternType="solid">
        <fgColor theme="9" tint="0.79998168889431442"/>
        <bgColor indexed="64"/>
      </patternFill>
    </fill>
    <fill>
      <patternFill patternType="solid">
        <fgColor rgb="FFDCEAEC"/>
        <bgColor indexed="64"/>
      </patternFill>
    </fill>
    <fill>
      <patternFill patternType="solid">
        <fgColor theme="5"/>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0" fillId="0" borderId="0" xfId="0" applyFont="1"/>
    <xf numFmtId="0" fontId="5" fillId="0" borderId="0" xfId="0" applyFont="1"/>
    <xf numFmtId="0" fontId="0" fillId="2" borderId="0" xfId="0" applyFont="1" applyFill="1" applyAlignment="1">
      <alignment horizontal="left"/>
    </xf>
    <xf numFmtId="0" fontId="0" fillId="4" borderId="2" xfId="0" applyNumberFormat="1" applyFont="1" applyFill="1" applyBorder="1"/>
    <xf numFmtId="0" fontId="2" fillId="8" borderId="3" xfId="0" applyFont="1" applyFill="1" applyBorder="1" applyAlignment="1">
      <alignment horizontal="centerContinuous"/>
    </xf>
    <xf numFmtId="0" fontId="2" fillId="8" borderId="4" xfId="0" applyFont="1" applyFill="1" applyBorder="1" applyAlignment="1">
      <alignment horizontal="centerContinuous"/>
    </xf>
    <xf numFmtId="0" fontId="2" fillId="8" borderId="5" xfId="0" applyFont="1" applyFill="1" applyBorder="1" applyAlignment="1">
      <alignment horizontal="centerContinuous"/>
    </xf>
    <xf numFmtId="0" fontId="2" fillId="7" borderId="2" xfId="0" applyFont="1" applyFill="1" applyBorder="1" applyAlignment="1">
      <alignment horizontal="center" wrapText="1"/>
    </xf>
    <xf numFmtId="0" fontId="2" fillId="8" borderId="2" xfId="0" applyFont="1" applyFill="1" applyBorder="1" applyAlignment="1">
      <alignment horizontal="center" wrapText="1"/>
    </xf>
    <xf numFmtId="0" fontId="0" fillId="4" borderId="2" xfId="0" applyFont="1" applyFill="1" applyBorder="1"/>
    <xf numFmtId="0" fontId="0" fillId="11" borderId="4" xfId="0" applyFill="1" applyBorder="1" applyAlignment="1">
      <alignment horizontal="center"/>
    </xf>
    <xf numFmtId="0" fontId="2" fillId="11" borderId="4" xfId="0" applyFont="1" applyFill="1" applyBorder="1" applyAlignment="1">
      <alignment horizontal="center"/>
    </xf>
    <xf numFmtId="0" fontId="0" fillId="11" borderId="4" xfId="0" applyFill="1" applyBorder="1"/>
    <xf numFmtId="0" fontId="0" fillId="11" borderId="5" xfId="0" applyFill="1" applyBorder="1"/>
    <xf numFmtId="0" fontId="2" fillId="7" borderId="6" xfId="0" applyFont="1" applyFill="1" applyBorder="1" applyAlignment="1">
      <alignment horizontal="center" wrapText="1"/>
    </xf>
    <xf numFmtId="9" fontId="2" fillId="8" borderId="2" xfId="0" applyNumberFormat="1" applyFont="1" applyFill="1" applyBorder="1" applyAlignment="1">
      <alignment horizontal="center" wrapText="1"/>
    </xf>
    <xf numFmtId="0" fontId="0" fillId="4" borderId="2" xfId="0" applyFill="1" applyBorder="1"/>
    <xf numFmtId="164" fontId="0" fillId="4" borderId="2" xfId="0" applyNumberFormat="1" applyFill="1" applyBorder="1"/>
    <xf numFmtId="9" fontId="0" fillId="10" borderId="2" xfId="2" applyFont="1" applyFill="1" applyBorder="1"/>
    <xf numFmtId="9" fontId="0" fillId="4" borderId="2" xfId="0" applyNumberFormat="1" applyFont="1" applyFill="1" applyBorder="1"/>
    <xf numFmtId="0" fontId="3" fillId="0" borderId="0" xfId="0" applyFont="1"/>
    <xf numFmtId="0" fontId="2" fillId="7" borderId="2" xfId="0" applyFont="1" applyFill="1" applyBorder="1" applyAlignment="1">
      <alignment horizontal="left" wrapText="1"/>
    </xf>
    <xf numFmtId="10" fontId="0" fillId="0" borderId="0" xfId="0" applyNumberFormat="1"/>
    <xf numFmtId="0" fontId="2" fillId="11" borderId="6" xfId="0" applyFont="1" applyFill="1" applyBorder="1" applyAlignment="1">
      <alignment horizontal="center" wrapText="1"/>
    </xf>
    <xf numFmtId="0" fontId="0" fillId="4" borderId="7" xfId="0" applyFill="1" applyBorder="1"/>
    <xf numFmtId="9" fontId="0" fillId="10" borderId="7" xfId="2" applyFont="1" applyFill="1" applyBorder="1"/>
    <xf numFmtId="0" fontId="0" fillId="4" borderId="1" xfId="0" applyNumberFormat="1" applyFont="1" applyFill="1" applyBorder="1" applyAlignment="1">
      <alignment horizontal="left"/>
    </xf>
    <xf numFmtId="0" fontId="0" fillId="4" borderId="8" xfId="0" applyNumberFormat="1" applyFont="1" applyFill="1" applyBorder="1" applyAlignment="1">
      <alignment horizontal="left"/>
    </xf>
    <xf numFmtId="0" fontId="3" fillId="3" borderId="2" xfId="0" applyFont="1" applyFill="1" applyBorder="1" applyAlignment="1">
      <alignment horizontal="left" wrapText="1"/>
    </xf>
    <xf numFmtId="0" fontId="4" fillId="5" borderId="3" xfId="0" applyFont="1" applyFill="1" applyBorder="1" applyAlignment="1"/>
    <xf numFmtId="0" fontId="6" fillId="5" borderId="4" xfId="0" applyFont="1" applyFill="1" applyBorder="1" applyAlignment="1"/>
    <xf numFmtId="0" fontId="6" fillId="5" borderId="5" xfId="0" applyFont="1" applyFill="1" applyBorder="1" applyAlignment="1"/>
    <xf numFmtId="44" fontId="3" fillId="4" borderId="2" xfId="1" applyFont="1" applyFill="1" applyBorder="1"/>
    <xf numFmtId="44" fontId="3" fillId="9" borderId="2" xfId="1" applyFont="1" applyFill="1" applyBorder="1"/>
    <xf numFmtId="44" fontId="3" fillId="10" borderId="2" xfId="1" applyFont="1" applyFill="1" applyBorder="1"/>
    <xf numFmtId="9" fontId="3" fillId="12" borderId="2" xfId="1" applyNumberFormat="1" applyFont="1" applyFill="1" applyBorder="1"/>
    <xf numFmtId="164" fontId="0" fillId="4" borderId="7" xfId="0" applyNumberFormat="1" applyFill="1" applyBorder="1"/>
    <xf numFmtId="9" fontId="7" fillId="10" borderId="2" xfId="1" applyNumberFormat="1" applyFont="1" applyFill="1" applyBorder="1"/>
    <xf numFmtId="44" fontId="3" fillId="4" borderId="3" xfId="1" applyFont="1" applyFill="1" applyBorder="1"/>
    <xf numFmtId="44" fontId="3" fillId="4" borderId="5" xfId="1" applyFont="1" applyFill="1" applyBorder="1"/>
    <xf numFmtId="165" fontId="0" fillId="9" borderId="2" xfId="1" applyNumberFormat="1" applyFont="1" applyFill="1" applyBorder="1"/>
    <xf numFmtId="165" fontId="0" fillId="9" borderId="7" xfId="1" applyNumberFormat="1" applyFont="1" applyFill="1" applyBorder="1"/>
    <xf numFmtId="165" fontId="3" fillId="9" borderId="2" xfId="1" applyNumberFormat="1" applyFont="1" applyFill="1" applyBorder="1"/>
    <xf numFmtId="165" fontId="0" fillId="10" borderId="2" xfId="1" applyNumberFormat="1" applyFont="1" applyFill="1" applyBorder="1"/>
    <xf numFmtId="165" fontId="0" fillId="10" borderId="7" xfId="1" applyNumberFormat="1" applyFont="1" applyFill="1" applyBorder="1"/>
    <xf numFmtId="165" fontId="3" fillId="10" borderId="2" xfId="1" applyNumberFormat="1" applyFont="1" applyFill="1" applyBorder="1"/>
    <xf numFmtId="165" fontId="0" fillId="12" borderId="2" xfId="1" applyNumberFormat="1" applyFont="1" applyFill="1" applyBorder="1"/>
    <xf numFmtId="165" fontId="0" fillId="12" borderId="7" xfId="1" applyNumberFormat="1" applyFont="1" applyFill="1" applyBorder="1"/>
    <xf numFmtId="165" fontId="3" fillId="12" borderId="2" xfId="1" applyNumberFormat="1" applyFont="1" applyFill="1" applyBorder="1"/>
    <xf numFmtId="165" fontId="0" fillId="4" borderId="2" xfId="0" applyNumberFormat="1" applyFont="1" applyFill="1" applyBorder="1"/>
    <xf numFmtId="165" fontId="2" fillId="7" borderId="2" xfId="0" applyNumberFormat="1" applyFont="1" applyFill="1" applyBorder="1" applyAlignment="1">
      <alignment horizontal="right" wrapText="1"/>
    </xf>
    <xf numFmtId="0" fontId="4" fillId="5" borderId="9" xfId="0" applyFont="1" applyFill="1" applyBorder="1" applyAlignment="1">
      <alignment wrapText="1"/>
    </xf>
    <xf numFmtId="0" fontId="4" fillId="5" borderId="10" xfId="0" applyFont="1" applyFill="1" applyBorder="1" applyAlignment="1">
      <alignment wrapText="1"/>
    </xf>
    <xf numFmtId="0" fontId="4" fillId="5" borderId="4" xfId="0" applyFont="1" applyFill="1" applyBorder="1" applyAlignment="1"/>
    <xf numFmtId="0" fontId="2" fillId="7" borderId="7" xfId="0" applyFont="1" applyFill="1" applyBorder="1" applyAlignment="1">
      <alignment horizontal="centerContinuous" wrapText="1"/>
    </xf>
    <xf numFmtId="0" fontId="3" fillId="3" borderId="2" xfId="0" applyFont="1" applyFill="1" applyBorder="1" applyAlignment="1">
      <alignment horizontal="left" wrapText="1"/>
    </xf>
    <xf numFmtId="0" fontId="0" fillId="4" borderId="3" xfId="0" applyNumberFormat="1" applyFont="1" applyFill="1" applyBorder="1" applyAlignment="1">
      <alignment horizontal="left"/>
    </xf>
    <xf numFmtId="0" fontId="0" fillId="4" borderId="4" xfId="0" applyNumberFormat="1" applyFont="1" applyFill="1" applyBorder="1" applyAlignment="1">
      <alignment horizontal="left"/>
    </xf>
    <xf numFmtId="0" fontId="0" fillId="4" borderId="5" xfId="0" applyNumberFormat="1" applyFont="1" applyFill="1" applyBorder="1" applyAlignment="1">
      <alignment horizontal="left"/>
    </xf>
    <xf numFmtId="0" fontId="8" fillId="4" borderId="3" xfId="0" applyNumberFormat="1" applyFont="1" applyFill="1" applyBorder="1" applyAlignment="1">
      <alignment horizontal="left"/>
    </xf>
    <xf numFmtId="0" fontId="8" fillId="4" borderId="4" xfId="0" applyNumberFormat="1" applyFont="1" applyFill="1" applyBorder="1" applyAlignment="1">
      <alignment horizontal="left"/>
    </xf>
    <xf numFmtId="0" fontId="8" fillId="4" borderId="5" xfId="0" applyNumberFormat="1" applyFont="1" applyFill="1" applyBorder="1" applyAlignment="1">
      <alignment horizontal="left"/>
    </xf>
    <xf numFmtId="0" fontId="3" fillId="6" borderId="6"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0" fillId="0" borderId="0" xfId="0" applyNumberFormat="1"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CEAEC"/>
      <color rgb="FF38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showGridLines="0" tabSelected="1" workbookViewId="0">
      <selection activeCell="H2" sqref="H2"/>
    </sheetView>
  </sheetViews>
  <sheetFormatPr defaultRowHeight="15" x14ac:dyDescent="0.25"/>
  <cols>
    <col min="1" max="1" width="11.28515625" customWidth="1"/>
  </cols>
  <sheetData>
    <row r="1" spans="1:14" ht="18.75" x14ac:dyDescent="0.3">
      <c r="A1" s="1" t="s">
        <v>84</v>
      </c>
      <c r="B1" s="2"/>
      <c r="C1" s="2"/>
      <c r="D1" s="2"/>
      <c r="E1" s="2"/>
      <c r="F1" s="2"/>
      <c r="G1" s="2"/>
      <c r="H1" s="2"/>
      <c r="I1" s="2"/>
      <c r="J1" s="2"/>
      <c r="K1" s="2"/>
      <c r="L1" s="2"/>
      <c r="M1" s="2"/>
      <c r="N1" s="2"/>
    </row>
    <row r="2" spans="1:14" ht="15.75" x14ac:dyDescent="0.25">
      <c r="A2" s="3" t="s">
        <v>76</v>
      </c>
      <c r="B2" s="2"/>
      <c r="C2" s="2"/>
      <c r="D2" s="2"/>
      <c r="E2" s="2"/>
      <c r="F2" s="2"/>
      <c r="G2" s="2"/>
      <c r="H2" s="2"/>
      <c r="I2" s="2"/>
      <c r="J2" s="2"/>
      <c r="K2" s="2"/>
      <c r="L2" s="2"/>
      <c r="M2" s="2"/>
      <c r="N2" s="2"/>
    </row>
    <row r="3" spans="1:14" ht="15.75" x14ac:dyDescent="0.25">
      <c r="A3" s="3" t="s">
        <v>73</v>
      </c>
      <c r="B3" s="2"/>
      <c r="C3" s="2"/>
      <c r="D3" s="2"/>
      <c r="E3" s="2"/>
      <c r="F3" s="2"/>
      <c r="G3" s="2"/>
      <c r="H3" s="2"/>
      <c r="I3" s="2"/>
      <c r="J3" s="2"/>
      <c r="K3" s="2"/>
      <c r="L3" s="2"/>
      <c r="M3" s="2"/>
      <c r="N3" s="2"/>
    </row>
    <row r="4" spans="1:14" x14ac:dyDescent="0.25">
      <c r="A4" s="4" t="s">
        <v>0</v>
      </c>
      <c r="B4" s="2"/>
      <c r="C4" s="2"/>
      <c r="D4" s="2"/>
      <c r="E4" s="2"/>
      <c r="F4" s="2"/>
      <c r="G4" s="2"/>
      <c r="H4" s="2"/>
      <c r="I4" s="2"/>
      <c r="J4" s="2"/>
      <c r="K4" s="2"/>
      <c r="L4" s="2"/>
      <c r="M4" s="2"/>
      <c r="N4" s="2"/>
    </row>
    <row r="5" spans="1:14" x14ac:dyDescent="0.25">
      <c r="A5" s="2"/>
      <c r="B5" s="2"/>
      <c r="C5" s="2"/>
      <c r="D5" s="2"/>
      <c r="E5" s="2"/>
      <c r="F5" s="2"/>
      <c r="G5" s="2"/>
      <c r="H5" s="2"/>
      <c r="I5" s="2"/>
      <c r="J5" s="2"/>
      <c r="K5" s="2"/>
      <c r="L5" s="2"/>
      <c r="M5" s="2"/>
      <c r="N5" s="2"/>
    </row>
    <row r="6" spans="1:14" x14ac:dyDescent="0.25">
      <c r="A6" s="30" t="s">
        <v>1</v>
      </c>
      <c r="B6" s="57" t="s">
        <v>2</v>
      </c>
      <c r="C6" s="57"/>
      <c r="D6" s="57"/>
      <c r="E6" s="57"/>
      <c r="F6" s="57"/>
      <c r="G6" s="57"/>
      <c r="H6" s="57"/>
      <c r="I6" s="57"/>
      <c r="J6" s="57"/>
      <c r="K6" s="57"/>
      <c r="L6" s="57"/>
      <c r="M6" s="57"/>
      <c r="N6" s="57"/>
    </row>
    <row r="7" spans="1:14" x14ac:dyDescent="0.25">
      <c r="A7" s="5" t="s">
        <v>0</v>
      </c>
      <c r="B7" s="28" t="s">
        <v>0</v>
      </c>
      <c r="C7" s="28"/>
      <c r="D7" s="28"/>
      <c r="E7" s="28"/>
      <c r="F7" s="28"/>
      <c r="G7" s="28"/>
      <c r="H7" s="28"/>
      <c r="I7" s="28"/>
      <c r="J7" s="28"/>
      <c r="K7" s="28"/>
      <c r="L7" s="28"/>
      <c r="M7" s="28"/>
      <c r="N7" s="29"/>
    </row>
    <row r="8" spans="1:14" x14ac:dyDescent="0.25">
      <c r="A8" s="5" t="s">
        <v>74</v>
      </c>
      <c r="B8" s="58" t="s">
        <v>81</v>
      </c>
      <c r="C8" s="59"/>
      <c r="D8" s="59"/>
      <c r="E8" s="59"/>
      <c r="F8" s="59"/>
      <c r="G8" s="59"/>
      <c r="H8" s="59"/>
      <c r="I8" s="59"/>
      <c r="J8" s="59"/>
      <c r="K8" s="59"/>
      <c r="L8" s="59"/>
      <c r="M8" s="59"/>
      <c r="N8" s="60"/>
    </row>
    <row r="9" spans="1:14" x14ac:dyDescent="0.25">
      <c r="A9" s="5" t="s">
        <v>75</v>
      </c>
      <c r="B9" s="61" t="s">
        <v>82</v>
      </c>
      <c r="C9" s="62"/>
      <c r="D9" s="62"/>
      <c r="E9" s="62"/>
      <c r="F9" s="62"/>
      <c r="G9" s="62"/>
      <c r="H9" s="62"/>
      <c r="I9" s="62"/>
      <c r="J9" s="62"/>
      <c r="K9" s="62"/>
      <c r="L9" s="62"/>
      <c r="M9" s="62"/>
      <c r="N9" s="63"/>
    </row>
    <row r="12" spans="1:14" ht="46.5" customHeight="1" x14ac:dyDescent="0.25">
      <c r="A12" s="67" t="s">
        <v>83</v>
      </c>
      <c r="B12" s="67"/>
      <c r="C12" s="67"/>
      <c r="D12" s="67"/>
      <c r="E12" s="67"/>
      <c r="F12" s="67"/>
      <c r="G12" s="67"/>
      <c r="H12" s="67"/>
      <c r="I12" s="67"/>
      <c r="J12" s="67"/>
      <c r="K12" s="67"/>
      <c r="L12" s="67"/>
      <c r="M12" s="67"/>
      <c r="N12" s="67"/>
    </row>
  </sheetData>
  <mergeCells count="4">
    <mergeCell ref="B6:N6"/>
    <mergeCell ref="B8:N8"/>
    <mergeCell ref="B9:N9"/>
    <mergeCell ref="A12:N12"/>
  </mergeCells>
  <pageMargins left="0.7" right="0.7" top="0.75" bottom="0.75" header="0.3" footer="0.3"/>
  <pageSetup scale="94" orientation="landscape" r:id="rId1"/>
  <headerFooter>
    <oddFooter>&amp;L&amp;9June 2023&amp;R&amp;9Page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activeCell="A16" sqref="A16"/>
    </sheetView>
  </sheetViews>
  <sheetFormatPr defaultRowHeight="15" x14ac:dyDescent="0.25"/>
  <cols>
    <col min="1" max="1" width="18.7109375" customWidth="1"/>
    <col min="2" max="2" width="14.42578125" bestFit="1" customWidth="1"/>
    <col min="3" max="3" width="19.42578125" customWidth="1"/>
    <col min="4" max="5" width="11.140625" customWidth="1"/>
  </cols>
  <sheetData>
    <row r="1" spans="1:8" ht="18.75" x14ac:dyDescent="0.3">
      <c r="A1" s="1" t="str">
        <f>Cover!A1</f>
        <v>Utah Department of Health &amp; Human Services, Division of Integrated Healthcare</v>
      </c>
    </row>
    <row r="2" spans="1:8" ht="15.75" x14ac:dyDescent="0.25">
      <c r="A2" s="3" t="str">
        <f>Cover!A2</f>
        <v>Medicaid Rate Study</v>
      </c>
    </row>
    <row r="3" spans="1:8" ht="15.75" x14ac:dyDescent="0.25">
      <c r="A3" s="3" t="str">
        <f>Cover!A3</f>
        <v>Dental Services - Exhibit A</v>
      </c>
    </row>
    <row r="4" spans="1:8" x14ac:dyDescent="0.25">
      <c r="A4" s="4" t="s">
        <v>78</v>
      </c>
    </row>
    <row r="6" spans="1:8" ht="21" x14ac:dyDescent="0.35">
      <c r="A6" s="31" t="s">
        <v>80</v>
      </c>
      <c r="B6" s="32"/>
      <c r="C6" s="32"/>
      <c r="D6" s="32"/>
      <c r="E6" s="33"/>
    </row>
    <row r="7" spans="1:8" ht="15" customHeight="1" x14ac:dyDescent="0.25">
      <c r="A7" s="64" t="s">
        <v>66</v>
      </c>
      <c r="B7" s="6" t="s">
        <v>3</v>
      </c>
      <c r="C7" s="7"/>
      <c r="D7" s="7"/>
      <c r="E7" s="8"/>
    </row>
    <row r="8" spans="1:8" ht="45" x14ac:dyDescent="0.25">
      <c r="A8" s="65"/>
      <c r="B8" s="10" t="s">
        <v>69</v>
      </c>
      <c r="C8" s="10" t="s">
        <v>72</v>
      </c>
      <c r="D8" s="10" t="s">
        <v>67</v>
      </c>
      <c r="E8" s="10" t="s">
        <v>9</v>
      </c>
    </row>
    <row r="9" spans="1:8" x14ac:dyDescent="0.25">
      <c r="A9" s="23" t="s">
        <v>68</v>
      </c>
      <c r="B9" s="52">
        <f>AVERAGE('A-2 Dental Code Comparison'!C9:C33)</f>
        <v>253.47480000000004</v>
      </c>
      <c r="C9" s="9"/>
      <c r="D9" s="52">
        <f>MAX('A-2 Dental Code Comparison'!C9:C33)</f>
        <v>782.51</v>
      </c>
      <c r="E9" s="52">
        <f>MIN('A-2 Dental Code Comparison'!C9:C33)</f>
        <v>10.85</v>
      </c>
    </row>
    <row r="10" spans="1:8" x14ac:dyDescent="0.25">
      <c r="A10" s="11" t="s">
        <v>60</v>
      </c>
      <c r="B10" s="51">
        <f>AVERAGE('A-2 Dental Code Comparison'!F9:F33)</f>
        <v>271.6728</v>
      </c>
      <c r="C10" s="21">
        <f>$B$9/B10</f>
        <v>0.93301500923169356</v>
      </c>
      <c r="D10" s="51">
        <f>MAX('A-2 Dental Code Comparison'!F9:F33)</f>
        <v>811.86</v>
      </c>
      <c r="E10" s="51">
        <f>MIN('A-2 Dental Code Comparison'!F9:F33)</f>
        <v>12.57</v>
      </c>
    </row>
    <row r="11" spans="1:8" x14ac:dyDescent="0.25">
      <c r="A11" s="11" t="s">
        <v>61</v>
      </c>
      <c r="B11" s="51">
        <f>AVERAGE('A-2 Dental Code Comparison'!G9:G33)</f>
        <v>234.75874999999999</v>
      </c>
      <c r="C11" s="21">
        <f t="shared" ref="C11:C15" si="0">$B$9/B11</f>
        <v>1.0797246109037471</v>
      </c>
      <c r="D11" s="51">
        <f>MAX('A-2 Dental Code Comparison'!G9:G33)</f>
        <v>656.11</v>
      </c>
      <c r="E11" s="51">
        <f>MIN('A-2 Dental Code Comparison'!G9:G33)</f>
        <v>9.75</v>
      </c>
    </row>
    <row r="12" spans="1:8" x14ac:dyDescent="0.25">
      <c r="A12" s="11" t="s">
        <v>62</v>
      </c>
      <c r="B12" s="51">
        <f>AVERAGE('A-2 Dental Code Comparison'!H9:H33)</f>
        <v>221.8152</v>
      </c>
      <c r="C12" s="21">
        <f t="shared" si="0"/>
        <v>1.1427296235785467</v>
      </c>
      <c r="D12" s="51">
        <f>MAX('A-2 Dental Code Comparison'!H9:H33)</f>
        <v>656.11</v>
      </c>
      <c r="E12" s="51">
        <f>MIN('A-2 Dental Code Comparison'!H9:H33)</f>
        <v>7.5</v>
      </c>
    </row>
    <row r="13" spans="1:8" x14ac:dyDescent="0.25">
      <c r="A13" s="11" t="s">
        <v>63</v>
      </c>
      <c r="B13" s="51">
        <f>AVERAGE('A-2 Dental Code Comparison'!I9:I33)</f>
        <v>316.26959999999997</v>
      </c>
      <c r="C13" s="21">
        <f t="shared" si="0"/>
        <v>0.80145167287655872</v>
      </c>
      <c r="D13" s="51">
        <f>MAX('A-2 Dental Code Comparison'!I9:I33)</f>
        <v>1064.4000000000001</v>
      </c>
      <c r="E13" s="51">
        <f>MIN('A-2 Dental Code Comparison'!I9:I33)</f>
        <v>8.8699999999999992</v>
      </c>
    </row>
    <row r="14" spans="1:8" x14ac:dyDescent="0.25">
      <c r="A14" s="11" t="s">
        <v>64</v>
      </c>
      <c r="B14" s="51">
        <f>AVERAGE('A-2 Dental Code Comparison'!J9:J33)</f>
        <v>193.83416666666668</v>
      </c>
      <c r="C14" s="21">
        <f t="shared" si="0"/>
        <v>1.3076889609245017</v>
      </c>
      <c r="D14" s="51">
        <f>MAX('A-2 Dental Code Comparison'!J9:J33)</f>
        <v>615</v>
      </c>
      <c r="E14" s="51">
        <f>MIN('A-2 Dental Code Comparison'!J9:J33)</f>
        <v>5.89</v>
      </c>
      <c r="H14" t="s">
        <v>70</v>
      </c>
    </row>
    <row r="15" spans="1:8" x14ac:dyDescent="0.25">
      <c r="A15" s="11" t="s">
        <v>65</v>
      </c>
      <c r="B15" s="51">
        <f>AVERAGE('A-2 Dental Code Comparison'!K9:K33)</f>
        <v>248.59120000000001</v>
      </c>
      <c r="C15" s="21">
        <f t="shared" si="0"/>
        <v>1.0196451040905714</v>
      </c>
      <c r="D15" s="51">
        <f>MAX('A-2 Dental Code Comparison'!K9:K33)</f>
        <v>789.59</v>
      </c>
      <c r="E15" s="51">
        <f>MIN('A-2 Dental Code Comparison'!K9:K33)</f>
        <v>8.89</v>
      </c>
    </row>
  </sheetData>
  <mergeCells count="1">
    <mergeCell ref="A7:A8"/>
  </mergeCells>
  <pageMargins left="0.7" right="0.7" top="0.75" bottom="0.75" header="0.3" footer="0.3"/>
  <pageSetup orientation="portrait" r:id="rId1"/>
  <headerFooter>
    <oddFooter>&amp;L&amp;9June 2023&amp;R&amp;9Page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workbookViewId="0">
      <selection activeCell="F1" sqref="F1"/>
    </sheetView>
  </sheetViews>
  <sheetFormatPr defaultRowHeight="15" x14ac:dyDescent="0.25"/>
  <cols>
    <col min="1" max="1" width="10.28515625" customWidth="1"/>
    <col min="2" max="2" width="55.85546875" bestFit="1" customWidth="1"/>
    <col min="3" max="3" width="9.28515625" bestFit="1" customWidth="1"/>
    <col min="4" max="4" width="11.140625" bestFit="1" customWidth="1"/>
    <col min="5" max="5" width="11.85546875" bestFit="1" customWidth="1"/>
    <col min="6" max="6" width="9.5703125" customWidth="1"/>
    <col min="7" max="8" width="8.85546875" customWidth="1"/>
    <col min="9" max="9" width="10.5703125" bestFit="1" customWidth="1"/>
    <col min="10" max="10" width="9.42578125" customWidth="1"/>
    <col min="11" max="11" width="8.85546875" customWidth="1"/>
  </cols>
  <sheetData>
    <row r="1" spans="1:11" ht="18.75" x14ac:dyDescent="0.3">
      <c r="A1" s="1" t="str">
        <f>Cover!A1</f>
        <v>Utah Department of Health &amp; Human Services, Division of Integrated Healthcare</v>
      </c>
    </row>
    <row r="2" spans="1:11" ht="15.75" x14ac:dyDescent="0.25">
      <c r="A2" s="3" t="str">
        <f>Cover!A2</f>
        <v>Medicaid Rate Study</v>
      </c>
    </row>
    <row r="3" spans="1:11" ht="15.75" x14ac:dyDescent="0.25">
      <c r="A3" s="3" t="str">
        <f>Cover!A3</f>
        <v>Dental Services - Exhibit A</v>
      </c>
      <c r="C3" t="s">
        <v>70</v>
      </c>
    </row>
    <row r="4" spans="1:11" x14ac:dyDescent="0.25">
      <c r="A4" s="4" t="s">
        <v>79</v>
      </c>
    </row>
    <row r="6" spans="1:11" ht="21" customHeight="1" x14ac:dyDescent="0.3">
      <c r="A6" s="31" t="s">
        <v>80</v>
      </c>
      <c r="B6" s="55"/>
      <c r="C6" s="55"/>
      <c r="D6" s="55"/>
      <c r="E6" s="55"/>
      <c r="F6" s="53"/>
      <c r="G6" s="53"/>
      <c r="H6" s="53"/>
      <c r="I6" s="53"/>
      <c r="J6" s="53"/>
      <c r="K6" s="54"/>
    </row>
    <row r="7" spans="1:11" x14ac:dyDescent="0.25">
      <c r="A7" s="65" t="s">
        <v>7</v>
      </c>
      <c r="B7" s="66" t="s">
        <v>2</v>
      </c>
      <c r="C7" s="56"/>
      <c r="D7" s="6" t="s">
        <v>3</v>
      </c>
      <c r="E7" s="8"/>
      <c r="F7" s="12"/>
      <c r="G7" s="13"/>
      <c r="H7" s="13" t="s">
        <v>8</v>
      </c>
      <c r="I7" s="14"/>
      <c r="J7" s="14"/>
      <c r="K7" s="15"/>
    </row>
    <row r="8" spans="1:11" ht="60" x14ac:dyDescent="0.25">
      <c r="A8" s="65"/>
      <c r="B8" s="65"/>
      <c r="C8" s="16" t="s">
        <v>77</v>
      </c>
      <c r="D8" s="10" t="s">
        <v>4</v>
      </c>
      <c r="E8" s="17" t="s">
        <v>5</v>
      </c>
      <c r="F8" s="25" t="s">
        <v>60</v>
      </c>
      <c r="G8" s="25" t="s">
        <v>61</v>
      </c>
      <c r="H8" s="25" t="s">
        <v>62</v>
      </c>
      <c r="I8" s="25" t="s">
        <v>63</v>
      </c>
      <c r="J8" s="25" t="s">
        <v>64</v>
      </c>
      <c r="K8" s="25" t="s">
        <v>65</v>
      </c>
    </row>
    <row r="9" spans="1:11" x14ac:dyDescent="0.25">
      <c r="A9" s="19" t="s">
        <v>10</v>
      </c>
      <c r="B9" s="18" t="s">
        <v>11</v>
      </c>
      <c r="C9" s="42">
        <v>24.08</v>
      </c>
      <c r="D9" s="45">
        <f>ROUND(AVERAGE(F9,H9,I9,J9,K9),2)</f>
        <v>26.14</v>
      </c>
      <c r="E9" s="20">
        <f t="shared" ref="E9:E34" si="0">C9/D9</f>
        <v>0.9211935730680948</v>
      </c>
      <c r="F9" s="48">
        <v>22.87</v>
      </c>
      <c r="G9" s="48">
        <v>27.5</v>
      </c>
      <c r="H9" s="48">
        <v>27.5</v>
      </c>
      <c r="I9" s="48">
        <v>24.84</v>
      </c>
      <c r="J9" s="48">
        <v>33.24</v>
      </c>
      <c r="K9" s="48">
        <v>22.27</v>
      </c>
    </row>
    <row r="10" spans="1:11" x14ac:dyDescent="0.25">
      <c r="A10" s="19" t="s">
        <v>12</v>
      </c>
      <c r="B10" s="18" t="s">
        <v>13</v>
      </c>
      <c r="C10" s="42">
        <v>27.96</v>
      </c>
      <c r="D10" s="45">
        <f t="shared" ref="D10:D33" si="1">ROUND(AVERAGE(F10,H10,I10,J10,K10),2)</f>
        <v>34.64</v>
      </c>
      <c r="E10" s="20">
        <f t="shared" si="0"/>
        <v>0.80715935334872979</v>
      </c>
      <c r="F10" s="48">
        <v>34.299999999999997</v>
      </c>
      <c r="G10" s="48">
        <v>41.25</v>
      </c>
      <c r="H10" s="48">
        <v>41.25</v>
      </c>
      <c r="I10" s="48">
        <v>35.479999999999997</v>
      </c>
      <c r="J10" s="48">
        <v>33.24</v>
      </c>
      <c r="K10" s="48">
        <v>28.94</v>
      </c>
    </row>
    <row r="11" spans="1:11" x14ac:dyDescent="0.25">
      <c r="A11" s="19" t="s">
        <v>14</v>
      </c>
      <c r="B11" s="18" t="s">
        <v>15</v>
      </c>
      <c r="C11" s="42">
        <v>35.71</v>
      </c>
      <c r="D11" s="45">
        <f t="shared" si="1"/>
        <v>34.979999999999997</v>
      </c>
      <c r="E11" s="20">
        <f t="shared" si="0"/>
        <v>1.0208690680388794</v>
      </c>
      <c r="F11" s="48">
        <v>39.43</v>
      </c>
      <c r="G11" s="48">
        <v>32.5</v>
      </c>
      <c r="H11" s="48">
        <v>32.5</v>
      </c>
      <c r="I11" s="48">
        <v>35.479999999999997</v>
      </c>
      <c r="J11" s="48">
        <v>33.24</v>
      </c>
      <c r="K11" s="48">
        <v>34.25</v>
      </c>
    </row>
    <row r="12" spans="1:11" x14ac:dyDescent="0.25">
      <c r="A12" s="19" t="s">
        <v>16</v>
      </c>
      <c r="B12" s="18" t="s">
        <v>17</v>
      </c>
      <c r="C12" s="42">
        <v>13.98</v>
      </c>
      <c r="D12" s="45">
        <f t="shared" si="1"/>
        <v>14.06</v>
      </c>
      <c r="E12" s="20">
        <f t="shared" si="0"/>
        <v>0.99431009957325744</v>
      </c>
      <c r="F12" s="48">
        <v>12.57</v>
      </c>
      <c r="G12" s="48">
        <v>13</v>
      </c>
      <c r="H12" s="48">
        <v>10</v>
      </c>
      <c r="I12" s="48">
        <v>17.739999999999998</v>
      </c>
      <c r="J12" s="48">
        <v>18.86</v>
      </c>
      <c r="K12" s="48">
        <v>11.14</v>
      </c>
    </row>
    <row r="13" spans="1:11" x14ac:dyDescent="0.25">
      <c r="A13" s="19" t="s">
        <v>18</v>
      </c>
      <c r="B13" s="18" t="s">
        <v>19</v>
      </c>
      <c r="C13" s="42">
        <v>10.85</v>
      </c>
      <c r="D13" s="45">
        <f t="shared" si="1"/>
        <v>8.74</v>
      </c>
      <c r="E13" s="20">
        <f t="shared" si="0"/>
        <v>1.2414187643020593</v>
      </c>
      <c r="F13" s="48">
        <v>12.57</v>
      </c>
      <c r="G13" s="48">
        <v>9.75</v>
      </c>
      <c r="H13" s="48">
        <v>7.5</v>
      </c>
      <c r="I13" s="48">
        <v>8.8699999999999992</v>
      </c>
      <c r="J13" s="48">
        <v>5.89</v>
      </c>
      <c r="K13" s="48">
        <v>8.89</v>
      </c>
    </row>
    <row r="14" spans="1:11" x14ac:dyDescent="0.25">
      <c r="A14" s="19" t="s">
        <v>20</v>
      </c>
      <c r="B14" s="18" t="s">
        <v>21</v>
      </c>
      <c r="C14" s="42">
        <v>35.71</v>
      </c>
      <c r="D14" s="45">
        <f t="shared" si="1"/>
        <v>29.29</v>
      </c>
      <c r="E14" s="20">
        <f t="shared" si="0"/>
        <v>1.2191874359849779</v>
      </c>
      <c r="F14" s="48">
        <v>29.7</v>
      </c>
      <c r="G14" s="48">
        <v>37.380000000000003</v>
      </c>
      <c r="H14" s="48">
        <v>28.75</v>
      </c>
      <c r="I14" s="48">
        <v>35.479999999999997</v>
      </c>
      <c r="J14" s="48">
        <v>23.57</v>
      </c>
      <c r="K14" s="48">
        <v>28.94</v>
      </c>
    </row>
    <row r="15" spans="1:11" x14ac:dyDescent="0.25">
      <c r="A15" s="19" t="s">
        <v>22</v>
      </c>
      <c r="B15" s="18" t="s">
        <v>23</v>
      </c>
      <c r="C15" s="42">
        <v>63.26</v>
      </c>
      <c r="D15" s="45">
        <f t="shared" si="1"/>
        <v>55.32</v>
      </c>
      <c r="E15" s="20">
        <f t="shared" si="0"/>
        <v>1.14352856109906</v>
      </c>
      <c r="F15" s="48">
        <v>52.55</v>
      </c>
      <c r="G15" s="48">
        <v>73.7</v>
      </c>
      <c r="H15" s="48">
        <v>73.7</v>
      </c>
      <c r="I15" s="48">
        <v>56.77</v>
      </c>
      <c r="J15" s="48">
        <v>41.24</v>
      </c>
      <c r="K15" s="48">
        <v>52.34</v>
      </c>
    </row>
    <row r="16" spans="1:11" x14ac:dyDescent="0.25">
      <c r="A16" s="19" t="s">
        <v>24</v>
      </c>
      <c r="B16" s="18" t="s">
        <v>25</v>
      </c>
      <c r="C16" s="42">
        <v>49.67</v>
      </c>
      <c r="D16" s="45">
        <f t="shared" si="1"/>
        <v>47.39</v>
      </c>
      <c r="E16" s="20">
        <f t="shared" si="0"/>
        <v>1.0481114159105296</v>
      </c>
      <c r="F16" s="48">
        <v>41.97</v>
      </c>
      <c r="G16" s="48"/>
      <c r="H16" s="48">
        <v>46.25</v>
      </c>
      <c r="I16" s="48">
        <v>53.22</v>
      </c>
      <c r="J16" s="48">
        <v>49.81</v>
      </c>
      <c r="K16" s="48">
        <v>45.68</v>
      </c>
    </row>
    <row r="17" spans="1:11" x14ac:dyDescent="0.25">
      <c r="A17" s="19" t="s">
        <v>26</v>
      </c>
      <c r="B17" s="18" t="s">
        <v>27</v>
      </c>
      <c r="C17" s="42">
        <v>71.400000000000006</v>
      </c>
      <c r="D17" s="45">
        <f t="shared" si="1"/>
        <v>84.06</v>
      </c>
      <c r="E17" s="20">
        <f t="shared" si="0"/>
        <v>0.84939329050678092</v>
      </c>
      <c r="F17" s="48">
        <v>133.82</v>
      </c>
      <c r="G17" s="48">
        <v>65</v>
      </c>
      <c r="H17" s="48">
        <v>50</v>
      </c>
      <c r="I17" s="48">
        <v>78.06</v>
      </c>
      <c r="J17" s="48">
        <v>86.04</v>
      </c>
      <c r="K17" s="48">
        <v>72.39</v>
      </c>
    </row>
    <row r="18" spans="1:11" x14ac:dyDescent="0.25">
      <c r="A18" s="19" t="s">
        <v>28</v>
      </c>
      <c r="B18" s="18" t="s">
        <v>29</v>
      </c>
      <c r="C18" s="42">
        <v>85.68</v>
      </c>
      <c r="D18" s="45">
        <f t="shared" si="1"/>
        <v>89.77</v>
      </c>
      <c r="E18" s="20">
        <f t="shared" si="0"/>
        <v>0.95443912220118088</v>
      </c>
      <c r="F18" s="48">
        <v>125.82</v>
      </c>
      <c r="G18" s="48">
        <v>71.5</v>
      </c>
      <c r="H18" s="48">
        <v>55</v>
      </c>
      <c r="I18" s="48">
        <v>106.44</v>
      </c>
      <c r="J18" s="48">
        <v>75.849999999999994</v>
      </c>
      <c r="K18" s="48">
        <v>85.75</v>
      </c>
    </row>
    <row r="19" spans="1:11" x14ac:dyDescent="0.25">
      <c r="A19" s="19" t="s">
        <v>30</v>
      </c>
      <c r="B19" s="18" t="s">
        <v>31</v>
      </c>
      <c r="C19" s="42">
        <v>85.68</v>
      </c>
      <c r="D19" s="45">
        <f t="shared" si="1"/>
        <v>91.69</v>
      </c>
      <c r="E19" s="20">
        <f t="shared" si="0"/>
        <v>0.93445304831497444</v>
      </c>
      <c r="F19" s="48">
        <v>133.82</v>
      </c>
      <c r="G19" s="48">
        <v>71.5</v>
      </c>
      <c r="H19" s="48">
        <v>55</v>
      </c>
      <c r="I19" s="48">
        <v>141.91999999999999</v>
      </c>
      <c r="J19" s="48">
        <v>55.34</v>
      </c>
      <c r="K19" s="48">
        <v>72.39</v>
      </c>
    </row>
    <row r="20" spans="1:11" x14ac:dyDescent="0.25">
      <c r="A20" s="19" t="s">
        <v>32</v>
      </c>
      <c r="B20" s="18" t="s">
        <v>33</v>
      </c>
      <c r="C20" s="42">
        <v>501.12</v>
      </c>
      <c r="D20" s="45">
        <f t="shared" si="1"/>
        <v>522.03</v>
      </c>
      <c r="E20" s="20">
        <f t="shared" si="0"/>
        <v>0.95994483075685311</v>
      </c>
      <c r="F20" s="48">
        <v>468.56</v>
      </c>
      <c r="G20" s="48">
        <v>529.95000000000005</v>
      </c>
      <c r="H20" s="48">
        <v>529.95000000000005</v>
      </c>
      <c r="I20" s="48">
        <v>709.6</v>
      </c>
      <c r="J20" s="48">
        <v>450.99</v>
      </c>
      <c r="K20" s="48">
        <v>451.03</v>
      </c>
    </row>
    <row r="21" spans="1:11" x14ac:dyDescent="0.25">
      <c r="A21" s="19" t="s">
        <v>34</v>
      </c>
      <c r="B21" s="18" t="s">
        <v>35</v>
      </c>
      <c r="C21" s="42">
        <v>501.12</v>
      </c>
      <c r="D21" s="45">
        <f>ROUND(AVERAGE(F21,H21,I21,J21,K21),2)</f>
        <v>521.63</v>
      </c>
      <c r="E21" s="20">
        <f t="shared" si="0"/>
        <v>0.96068094243045843</v>
      </c>
      <c r="F21" s="48">
        <v>468.56</v>
      </c>
      <c r="G21" s="48">
        <v>528.29</v>
      </c>
      <c r="H21" s="48">
        <v>528.29</v>
      </c>
      <c r="I21" s="48">
        <v>638.64</v>
      </c>
      <c r="J21" s="48"/>
      <c r="K21" s="48">
        <v>451.03</v>
      </c>
    </row>
    <row r="22" spans="1:11" x14ac:dyDescent="0.25">
      <c r="A22" s="19" t="s">
        <v>36</v>
      </c>
      <c r="B22" s="18" t="s">
        <v>37</v>
      </c>
      <c r="C22" s="42">
        <v>85.39</v>
      </c>
      <c r="D22" s="45">
        <f t="shared" si="1"/>
        <v>121.2</v>
      </c>
      <c r="E22" s="20">
        <f t="shared" si="0"/>
        <v>0.70453795379537953</v>
      </c>
      <c r="F22" s="48">
        <v>128.57</v>
      </c>
      <c r="G22" s="48">
        <v>100</v>
      </c>
      <c r="H22" s="48">
        <v>100</v>
      </c>
      <c r="I22" s="48">
        <v>141.91999999999999</v>
      </c>
      <c r="J22" s="48">
        <v>123</v>
      </c>
      <c r="K22" s="48">
        <v>112.49</v>
      </c>
    </row>
    <row r="23" spans="1:11" x14ac:dyDescent="0.25">
      <c r="A23" s="19" t="s">
        <v>38</v>
      </c>
      <c r="B23" s="18" t="s">
        <v>39</v>
      </c>
      <c r="C23" s="42">
        <v>330</v>
      </c>
      <c r="D23" s="45">
        <f t="shared" si="1"/>
        <v>294.89</v>
      </c>
      <c r="E23" s="20">
        <f t="shared" si="0"/>
        <v>1.1190613449082709</v>
      </c>
      <c r="F23" s="48">
        <v>331.43</v>
      </c>
      <c r="G23" s="48">
        <v>274.3</v>
      </c>
      <c r="H23" s="48">
        <v>274.3</v>
      </c>
      <c r="I23" s="48">
        <v>361.9</v>
      </c>
      <c r="J23" s="48">
        <v>205</v>
      </c>
      <c r="K23" s="48">
        <v>301.8</v>
      </c>
    </row>
    <row r="24" spans="1:11" x14ac:dyDescent="0.25">
      <c r="A24" s="19" t="s">
        <v>40</v>
      </c>
      <c r="B24" s="18" t="s">
        <v>41</v>
      </c>
      <c r="C24" s="42">
        <v>394</v>
      </c>
      <c r="D24" s="45">
        <f t="shared" si="1"/>
        <v>355.74</v>
      </c>
      <c r="E24" s="20">
        <f t="shared" si="0"/>
        <v>1.1075504581998088</v>
      </c>
      <c r="F24" s="48">
        <v>392.56</v>
      </c>
      <c r="G24" s="48">
        <v>344.5</v>
      </c>
      <c r="H24" s="48">
        <v>344.5</v>
      </c>
      <c r="I24" s="48">
        <v>408.02</v>
      </c>
      <c r="J24" s="48">
        <v>246</v>
      </c>
      <c r="K24" s="48">
        <v>387.61</v>
      </c>
    </row>
    <row r="25" spans="1:11" x14ac:dyDescent="0.25">
      <c r="A25" s="19" t="s">
        <v>42</v>
      </c>
      <c r="B25" s="18" t="s">
        <v>43</v>
      </c>
      <c r="C25" s="42">
        <v>487</v>
      </c>
      <c r="D25" s="45">
        <f t="shared" si="1"/>
        <v>452.93</v>
      </c>
      <c r="E25" s="20">
        <f t="shared" si="0"/>
        <v>1.0752213366303844</v>
      </c>
      <c r="F25" s="48">
        <v>472.58</v>
      </c>
      <c r="G25" s="48">
        <v>481</v>
      </c>
      <c r="H25" s="48">
        <v>481</v>
      </c>
      <c r="I25" s="48">
        <v>496.72</v>
      </c>
      <c r="J25" s="48">
        <v>327.99</v>
      </c>
      <c r="K25" s="48">
        <v>486.36</v>
      </c>
    </row>
    <row r="26" spans="1:11" x14ac:dyDescent="0.25">
      <c r="A26" s="19" t="s">
        <v>44</v>
      </c>
      <c r="B26" s="18" t="s">
        <v>45</v>
      </c>
      <c r="C26" s="42">
        <v>146.11000000000001</v>
      </c>
      <c r="D26" s="45">
        <f t="shared" si="1"/>
        <v>118.47</v>
      </c>
      <c r="E26" s="20">
        <f t="shared" si="0"/>
        <v>1.2333080104667851</v>
      </c>
      <c r="F26" s="48">
        <v>116</v>
      </c>
      <c r="G26" s="48">
        <v>101.4</v>
      </c>
      <c r="H26" s="48">
        <v>78</v>
      </c>
      <c r="I26" s="48">
        <v>177.4</v>
      </c>
      <c r="J26" s="48">
        <v>102.91</v>
      </c>
      <c r="K26" s="48">
        <v>118.04</v>
      </c>
    </row>
    <row r="27" spans="1:11" x14ac:dyDescent="0.25">
      <c r="A27" s="19" t="s">
        <v>46</v>
      </c>
      <c r="B27" s="18" t="s">
        <v>47</v>
      </c>
      <c r="C27" s="42">
        <v>731.48</v>
      </c>
      <c r="D27" s="45">
        <f t="shared" si="1"/>
        <v>743.38</v>
      </c>
      <c r="E27" s="20">
        <f t="shared" si="0"/>
        <v>0.98399203637439803</v>
      </c>
      <c r="F27" s="48">
        <v>810.41</v>
      </c>
      <c r="G27" s="48">
        <v>656.11</v>
      </c>
      <c r="H27" s="48">
        <v>656.11</v>
      </c>
      <c r="I27" s="48">
        <v>887</v>
      </c>
      <c r="J27" s="48">
        <v>615</v>
      </c>
      <c r="K27" s="48">
        <v>748.38</v>
      </c>
    </row>
    <row r="28" spans="1:11" x14ac:dyDescent="0.25">
      <c r="A28" s="19" t="s">
        <v>48</v>
      </c>
      <c r="B28" s="18" t="s">
        <v>49</v>
      </c>
      <c r="C28" s="42">
        <v>731.48</v>
      </c>
      <c r="D28" s="45">
        <f t="shared" si="1"/>
        <v>734.79</v>
      </c>
      <c r="E28" s="20">
        <f t="shared" si="0"/>
        <v>0.99549531158562321</v>
      </c>
      <c r="F28" s="48">
        <v>811.86</v>
      </c>
      <c r="G28" s="48">
        <v>611.73</v>
      </c>
      <c r="H28" s="48">
        <v>611.73</v>
      </c>
      <c r="I28" s="48">
        <v>887</v>
      </c>
      <c r="J28" s="48">
        <v>615</v>
      </c>
      <c r="K28" s="48">
        <v>748.38</v>
      </c>
    </row>
    <row r="29" spans="1:11" x14ac:dyDescent="0.25">
      <c r="A29" s="19" t="s">
        <v>50</v>
      </c>
      <c r="B29" s="18" t="s">
        <v>51</v>
      </c>
      <c r="C29" s="42">
        <v>782.51</v>
      </c>
      <c r="D29" s="45">
        <f t="shared" si="1"/>
        <v>762.86</v>
      </c>
      <c r="E29" s="20">
        <f t="shared" si="0"/>
        <v>1.0257583304931441</v>
      </c>
      <c r="F29" s="48">
        <v>800</v>
      </c>
      <c r="G29" s="48">
        <v>545.29999999999995</v>
      </c>
      <c r="H29" s="48">
        <v>545.29999999999995</v>
      </c>
      <c r="I29" s="48">
        <v>1064.4000000000001</v>
      </c>
      <c r="J29" s="48">
        <v>615</v>
      </c>
      <c r="K29" s="48">
        <v>789.59</v>
      </c>
    </row>
    <row r="30" spans="1:11" x14ac:dyDescent="0.25">
      <c r="A30" s="19" t="s">
        <v>52</v>
      </c>
      <c r="B30" s="18" t="s">
        <v>53</v>
      </c>
      <c r="C30" s="42">
        <v>782.51</v>
      </c>
      <c r="D30" s="45">
        <f t="shared" si="1"/>
        <v>768.15</v>
      </c>
      <c r="E30" s="20">
        <f t="shared" si="0"/>
        <v>1.0186942654429474</v>
      </c>
      <c r="F30" s="48">
        <v>800</v>
      </c>
      <c r="G30" s="48">
        <v>571.75</v>
      </c>
      <c r="H30" s="48">
        <v>571.75</v>
      </c>
      <c r="I30" s="48">
        <v>1064.4000000000001</v>
      </c>
      <c r="J30" s="48">
        <v>615</v>
      </c>
      <c r="K30" s="48">
        <v>789.59</v>
      </c>
    </row>
    <row r="31" spans="1:11" x14ac:dyDescent="0.25">
      <c r="A31" s="19" t="s">
        <v>54</v>
      </c>
      <c r="B31" s="18" t="s">
        <v>55</v>
      </c>
      <c r="C31" s="42">
        <v>71.400000000000006</v>
      </c>
      <c r="D31" s="45">
        <f t="shared" si="1"/>
        <v>75.040000000000006</v>
      </c>
      <c r="E31" s="20">
        <f t="shared" si="0"/>
        <v>0.95149253731343286</v>
      </c>
      <c r="F31" s="48">
        <v>103.82</v>
      </c>
      <c r="G31" s="48">
        <v>82.5</v>
      </c>
      <c r="H31" s="48">
        <v>82.5</v>
      </c>
      <c r="I31" s="48">
        <v>78.06</v>
      </c>
      <c r="J31" s="48">
        <v>45.09</v>
      </c>
      <c r="K31" s="48">
        <v>65.709999999999994</v>
      </c>
    </row>
    <row r="32" spans="1:11" x14ac:dyDescent="0.25">
      <c r="A32" s="19" t="s">
        <v>56</v>
      </c>
      <c r="B32" s="18" t="s">
        <v>57</v>
      </c>
      <c r="C32" s="42">
        <v>94.71</v>
      </c>
      <c r="D32" s="45">
        <f t="shared" si="1"/>
        <v>131.01</v>
      </c>
      <c r="E32" s="20">
        <f t="shared" si="0"/>
        <v>0.7229219143576826</v>
      </c>
      <c r="F32" s="48">
        <v>166.14</v>
      </c>
      <c r="G32" s="48">
        <v>148.5</v>
      </c>
      <c r="H32" s="48">
        <v>148.5</v>
      </c>
      <c r="I32" s="48">
        <v>141.91999999999999</v>
      </c>
      <c r="J32" s="48">
        <v>87.12</v>
      </c>
      <c r="K32" s="48">
        <v>111.35</v>
      </c>
    </row>
    <row r="33" spans="1:17" x14ac:dyDescent="0.25">
      <c r="A33" s="38" t="s">
        <v>58</v>
      </c>
      <c r="B33" s="26" t="s">
        <v>59</v>
      </c>
      <c r="C33" s="43">
        <v>194.06</v>
      </c>
      <c r="D33" s="46">
        <f t="shared" si="1"/>
        <v>208.28</v>
      </c>
      <c r="E33" s="27">
        <f t="shared" si="0"/>
        <v>0.93172652198962935</v>
      </c>
      <c r="F33" s="49">
        <v>281.91000000000003</v>
      </c>
      <c r="G33" s="49">
        <v>215.8</v>
      </c>
      <c r="H33" s="49">
        <v>166</v>
      </c>
      <c r="I33" s="49">
        <v>255.46</v>
      </c>
      <c r="J33" s="49">
        <v>147.6</v>
      </c>
      <c r="K33" s="49">
        <v>190.44</v>
      </c>
    </row>
    <row r="34" spans="1:17" s="22" customFormat="1" x14ac:dyDescent="0.25">
      <c r="A34" s="34" t="s">
        <v>6</v>
      </c>
      <c r="B34" s="34"/>
      <c r="C34" s="44">
        <f>AVERAGE(C9:C33)</f>
        <v>253.47480000000004</v>
      </c>
      <c r="D34" s="47">
        <f t="shared" ref="D34:K34" si="2">AVERAGE(D9:D33)</f>
        <v>253.05919999999995</v>
      </c>
      <c r="E34" s="39">
        <f t="shared" si="0"/>
        <v>1.0016423034610087</v>
      </c>
      <c r="F34" s="50">
        <f t="shared" si="2"/>
        <v>271.6728</v>
      </c>
      <c r="G34" s="50">
        <f t="shared" si="2"/>
        <v>234.75874999999999</v>
      </c>
      <c r="H34" s="50">
        <f t="shared" si="2"/>
        <v>221.8152</v>
      </c>
      <c r="I34" s="50">
        <f t="shared" si="2"/>
        <v>316.26959999999997</v>
      </c>
      <c r="J34" s="50">
        <f t="shared" si="2"/>
        <v>193.83416666666668</v>
      </c>
      <c r="K34" s="50">
        <f t="shared" si="2"/>
        <v>248.59120000000001</v>
      </c>
      <c r="M34"/>
      <c r="N34"/>
      <c r="O34"/>
      <c r="P34"/>
      <c r="Q34"/>
    </row>
    <row r="35" spans="1:17" x14ac:dyDescent="0.25">
      <c r="A35" s="40" t="s">
        <v>71</v>
      </c>
      <c r="B35" s="41"/>
      <c r="C35" s="35"/>
      <c r="D35" s="36"/>
      <c r="E35" s="36"/>
      <c r="F35" s="37">
        <f>C34/F34</f>
        <v>0.93301500923169356</v>
      </c>
      <c r="G35" s="37">
        <f>C34/G34</f>
        <v>1.0797246109037471</v>
      </c>
      <c r="H35" s="37">
        <f>C34/H34</f>
        <v>1.1427296235785467</v>
      </c>
      <c r="I35" s="37">
        <f>C34/I34</f>
        <v>0.80145167287655872</v>
      </c>
      <c r="J35" s="37">
        <f>C34/J34</f>
        <v>1.3076889609245017</v>
      </c>
      <c r="K35" s="37">
        <f>C34/K34</f>
        <v>1.0196451040905714</v>
      </c>
    </row>
    <row r="36" spans="1:17" x14ac:dyDescent="0.25">
      <c r="E36" s="24"/>
      <c r="F36" s="24"/>
      <c r="G36" s="24"/>
      <c r="H36" s="24"/>
      <c r="I36" s="24"/>
      <c r="J36" s="24"/>
      <c r="K36" s="24"/>
      <c r="M36" s="24"/>
    </row>
  </sheetData>
  <mergeCells count="2">
    <mergeCell ref="A7:A8"/>
    <mergeCell ref="B7:B8"/>
  </mergeCells>
  <pageMargins left="0.5" right="0.5" top="0.75" bottom="0.75" header="0.3" footer="0.3"/>
  <pageSetup scale="82" fitToHeight="0" pageOrder="overThenDown" orientation="landscape" r:id="rId1"/>
  <headerFooter>
    <oddFooter>&amp;L&amp;9June 2023&amp;R&amp;9Page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A-1 Dental State Comparison</vt:lpstr>
      <vt:lpstr>A-2 Dental Code Comparison</vt:lpstr>
      <vt:lpstr>'A-1 Dental State Comparison'!Print_Area</vt:lpstr>
      <vt:lpstr>'A-2 Dental Code Comparison'!Print_Area</vt:lpstr>
      <vt:lpstr>Cover!Print_Area</vt:lpstr>
      <vt:lpstr>'A-2 Dental Code Comparison'!Print_Titles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Mikal Moore</dc:creator>
  <cp:lastModifiedBy>Tim Guerrant</cp:lastModifiedBy>
  <cp:lastPrinted>2023-06-28T12:05:57Z</cp:lastPrinted>
  <dcterms:created xsi:type="dcterms:W3CDTF">2023-05-17T15:51:18Z</dcterms:created>
  <dcterms:modified xsi:type="dcterms:W3CDTF">2023-10-06T17:36:15Z</dcterms:modified>
</cp:coreProperties>
</file>